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тар. кот. сверху" sheetId="1" r:id="rId1"/>
  </sheets>
  <definedNames>
    <definedName name="_xlnm.Print_Area" localSheetId="0">'тар. кот. сверху'!$A$1:$O$37</definedName>
  </definedNames>
  <calcPr fullCalcOnLoad="1"/>
</workbook>
</file>

<file path=xl/sharedStrings.xml><?xml version="1.0" encoding="utf-8"?>
<sst xmlns="http://schemas.openxmlformats.org/spreadsheetml/2006/main" count="50" uniqueCount="39">
  <si>
    <t>2014 год</t>
  </si>
  <si>
    <t>потери, млн.кВтч</t>
  </si>
  <si>
    <t>потери, МВт</t>
  </si>
  <si>
    <t>Индикативная цена на электрическую энергию руб./МВт*ч</t>
  </si>
  <si>
    <t>Индикативная цена на мощность руб./МВт (в месяц)</t>
  </si>
  <si>
    <t>руб. кВтч</t>
  </si>
  <si>
    <t>Тариф на 1 полугодие     =</t>
  </si>
  <si>
    <t>+</t>
  </si>
  <si>
    <t>=</t>
  </si>
  <si>
    <t>Тариф на 2 полугодие     =</t>
  </si>
  <si>
    <t>I полугодие 2014 года</t>
  </si>
  <si>
    <t>II полугодие 2014 года</t>
  </si>
  <si>
    <t>1 полугодие</t>
  </si>
  <si>
    <t>2 полугодие</t>
  </si>
  <si>
    <t>Расчёт тарифа на оплату потерь э/э на 2014 год, руб. кВтч</t>
  </si>
  <si>
    <t>НВВ, 
руб.</t>
  </si>
  <si>
    <t>Среднегодовой объем мощности, МВт</t>
  </si>
  <si>
    <t>в том числе ФСК</t>
  </si>
  <si>
    <t>Ставка за содержание сетей,                                                                                          руб./МВт в месяц</t>
  </si>
  <si>
    <t>Общий объем пропуска э/э, тыс.кВтч.</t>
  </si>
  <si>
    <t>Потери э/э, %</t>
  </si>
  <si>
    <t>Потери э/э, тыс.кВтч
(П 1.30)</t>
  </si>
  <si>
    <t>Объем полезного отпуска э/э, тыс. кВтч</t>
  </si>
  <si>
    <t>Передача в другие сетевые организации, тыс.кВтч</t>
  </si>
  <si>
    <t>Сальдированный переток, тыс.кВтч</t>
  </si>
  <si>
    <t>Тариф на оплату потерь э/э, руб./кВтч.</t>
  </si>
  <si>
    <t>Ставка на оплату потерь, руб./МВтч.</t>
  </si>
  <si>
    <t>Год</t>
  </si>
  <si>
    <t>одноставочный тариф, руб./МВтч</t>
  </si>
  <si>
    <t>инфраструктур. платежи</t>
  </si>
  <si>
    <t>ООО "Распределительные энергетические сети"</t>
  </si>
  <si>
    <t>2,614*720,33*1000+0,7231*483230,06*6</t>
  </si>
  <si>
    <t>2,614*1000000</t>
  </si>
  <si>
    <t>2,135*760,67*1000+0,6663*510290,94*6</t>
  </si>
  <si>
    <t>2,135*1000000</t>
  </si>
  <si>
    <t>55/45</t>
  </si>
  <si>
    <t>Расчет тарифа на услуги по передаче электрической энергии  на 2022 год</t>
  </si>
  <si>
    <t>Генеральный директор</t>
  </si>
  <si>
    <t>Ворсин Ю.Я.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</si>
</sst>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"/>
    <numFmt numFmtId="174" formatCode="0.0000"/>
    <numFmt numFmtId="175" formatCode="0.000"/>
    <numFmt numFmtId="176" formatCode="_([$€]* #,##0.00_);_([$€]* \(#,##0.00\);_([$€]* &quot;-&quot;??_);_(@_)"/>
    <numFmt numFmtId="177" formatCode="#,##0.00_р_."/>
    <numFmt numFmtId="178" formatCode="#,##0.0_р_."/>
    <numFmt numFmtId="179" formatCode="0.0"/>
    <numFmt numFmtId="180" formatCode="0.000000"/>
    <numFmt numFmtId="181" formatCode="[$-FC19]d\ mmmm\ yyyy\ &quot;г.&quot;"/>
    <numFmt numFmtId="182" formatCode="#,##0.0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6" fontId="2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54">
      <alignment/>
      <protection/>
    </xf>
    <xf numFmtId="2" fontId="5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18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175" fontId="6" fillId="0" borderId="10" xfId="0" applyNumberFormat="1" applyFont="1" applyBorder="1" applyAlignment="1">
      <alignment horizontal="center" vertical="center" wrapText="1"/>
    </xf>
    <xf numFmtId="174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4" fontId="5" fillId="0" borderId="30" xfId="0" applyNumberFormat="1" applyFont="1" applyBorder="1" applyAlignment="1">
      <alignment/>
    </xf>
    <xf numFmtId="174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54" applyFont="1">
      <alignment/>
      <protection/>
    </xf>
    <xf numFmtId="175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3" fontId="5" fillId="24" borderId="1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30" fillId="0" borderId="0" xfId="0" applyFont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0" fillId="0" borderId="0" xfId="54" applyFont="1" applyAlignment="1">
      <alignment horizontal="center"/>
      <protection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right" wrapText="1"/>
    </xf>
    <xf numFmtId="10" fontId="5" fillId="0" borderId="10" xfId="59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right" vertical="center"/>
    </xf>
    <xf numFmtId="173" fontId="5" fillId="25" borderId="31" xfId="0" applyNumberFormat="1" applyFont="1" applyFill="1" applyBorder="1" applyAlignment="1">
      <alignment horizontal="center" vertical="center"/>
    </xf>
    <xf numFmtId="173" fontId="5" fillId="25" borderId="32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vertical="top" wrapText="1"/>
    </xf>
    <xf numFmtId="175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174" fontId="24" fillId="0" borderId="38" xfId="0" applyNumberFormat="1" applyFont="1" applyBorder="1" applyAlignment="1">
      <alignment horizontal="center" wrapText="1"/>
    </xf>
    <xf numFmtId="174" fontId="24" fillId="0" borderId="2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4" fillId="0" borderId="39" xfId="0" applyFont="1" applyBorder="1" applyAlignment="1">
      <alignment horizontal="center" wrapText="1"/>
    </xf>
    <xf numFmtId="0" fontId="24" fillId="0" borderId="41" xfId="0" applyFont="1" applyBorder="1" applyAlignment="1">
      <alignment horizontal="center" wrapText="1"/>
    </xf>
    <xf numFmtId="0" fontId="24" fillId="0" borderId="42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ёт тарифа 2013г ОАО Спасскэлектросет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2:T44"/>
  <sheetViews>
    <sheetView tabSelected="1" zoomScaleSheetLayoutView="80" zoomScalePageLayoutView="0" workbookViewId="0" topLeftCell="A1">
      <selection activeCell="O24" sqref="O24"/>
    </sheetView>
  </sheetViews>
  <sheetFormatPr defaultColWidth="9.00390625" defaultRowHeight="12.75"/>
  <cols>
    <col min="1" max="1" width="15.75390625" style="6" customWidth="1"/>
    <col min="2" max="2" width="14.00390625" style="6" customWidth="1"/>
    <col min="3" max="3" width="11.625" style="6" customWidth="1"/>
    <col min="4" max="4" width="8.625" style="6" customWidth="1"/>
    <col min="5" max="5" width="14.00390625" style="6" customWidth="1"/>
    <col min="6" max="6" width="14.75390625" style="6" customWidth="1"/>
    <col min="7" max="7" width="8.75390625" style="6" customWidth="1"/>
    <col min="8" max="8" width="13.875" style="6" customWidth="1"/>
    <col min="9" max="9" width="12.125" style="6" customWidth="1"/>
    <col min="10" max="10" width="2.625" style="6" customWidth="1"/>
    <col min="11" max="11" width="11.00390625" style="6" customWidth="1"/>
    <col min="12" max="12" width="14.75390625" style="6" customWidth="1"/>
    <col min="13" max="13" width="14.625" style="6" customWidth="1"/>
    <col min="14" max="14" width="11.25390625" style="6" customWidth="1"/>
    <col min="15" max="15" width="12.625" style="6" customWidth="1"/>
    <col min="16" max="16384" width="9.125" style="6" customWidth="1"/>
  </cols>
  <sheetData>
    <row r="2" spans="1:15" ht="15.75">
      <c r="A2" s="1"/>
      <c r="B2" s="1"/>
      <c r="C2" s="1"/>
      <c r="D2" s="1"/>
      <c r="E2" s="83" t="s">
        <v>30</v>
      </c>
      <c r="F2" s="83"/>
      <c r="G2" s="83"/>
      <c r="H2" s="83"/>
      <c r="I2" s="83"/>
      <c r="J2" s="83"/>
      <c r="K2" s="83"/>
      <c r="L2" s="83"/>
      <c r="M2" s="83"/>
      <c r="N2" s="1"/>
      <c r="O2" s="1"/>
    </row>
    <row r="3" spans="1:15" ht="15.75" hidden="1">
      <c r="A3" s="84" t="s">
        <v>14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  <c r="O3" s="1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hidden="1">
      <c r="A5" s="85" t="s">
        <v>0</v>
      </c>
      <c r="B5" s="86"/>
      <c r="C5" s="87" t="s">
        <v>10</v>
      </c>
      <c r="D5" s="88"/>
      <c r="E5" s="89"/>
      <c r="F5" s="89"/>
      <c r="G5" s="90"/>
      <c r="H5" s="91"/>
      <c r="I5" s="87" t="s">
        <v>11</v>
      </c>
      <c r="J5" s="89"/>
      <c r="K5" s="89"/>
      <c r="L5" s="89"/>
      <c r="M5" s="91"/>
      <c r="N5" s="1"/>
      <c r="O5" s="1"/>
    </row>
    <row r="6" spans="1:15" ht="84.75" customHeight="1" hidden="1">
      <c r="A6" s="8" t="s">
        <v>1</v>
      </c>
      <c r="B6" s="9" t="s">
        <v>2</v>
      </c>
      <c r="C6" s="8" t="s">
        <v>1</v>
      </c>
      <c r="D6" s="10"/>
      <c r="E6" s="11" t="s">
        <v>2</v>
      </c>
      <c r="F6" s="11" t="s">
        <v>3</v>
      </c>
      <c r="G6" s="12"/>
      <c r="H6" s="9" t="s">
        <v>4</v>
      </c>
      <c r="I6" s="8" t="s">
        <v>1</v>
      </c>
      <c r="J6" s="92" t="s">
        <v>2</v>
      </c>
      <c r="K6" s="93"/>
      <c r="L6" s="11" t="s">
        <v>3</v>
      </c>
      <c r="M6" s="9" t="s">
        <v>4</v>
      </c>
      <c r="N6" s="1"/>
      <c r="O6" s="1"/>
    </row>
    <row r="7" spans="1:15" ht="7.5" customHeight="1" hidden="1">
      <c r="A7" s="13"/>
      <c r="B7" s="14"/>
      <c r="C7" s="13"/>
      <c r="D7" s="15"/>
      <c r="E7" s="15"/>
      <c r="F7" s="16"/>
      <c r="G7" s="17"/>
      <c r="H7" s="18"/>
      <c r="I7" s="19"/>
      <c r="J7" s="79"/>
      <c r="K7" s="80"/>
      <c r="L7" s="16"/>
      <c r="M7" s="18"/>
      <c r="N7" s="1"/>
      <c r="O7" s="1"/>
    </row>
    <row r="8" spans="1:15" ht="16.5" hidden="1" thickBot="1">
      <c r="A8" s="20" t="e">
        <v>#REF!</v>
      </c>
      <c r="B8" s="36" t="e">
        <v>#REF!</v>
      </c>
      <c r="C8" s="20" t="e">
        <v>#REF!</v>
      </c>
      <c r="D8" s="21"/>
      <c r="E8" s="22" t="e">
        <v>#REF!</v>
      </c>
      <c r="F8" s="23">
        <v>720.33</v>
      </c>
      <c r="G8" s="24"/>
      <c r="H8" s="25">
        <v>483230.06</v>
      </c>
      <c r="I8" s="26" t="e">
        <v>#REF!</v>
      </c>
      <c r="J8" s="81" t="e">
        <v>#REF!</v>
      </c>
      <c r="K8" s="82"/>
      <c r="L8" s="27">
        <v>760.67</v>
      </c>
      <c r="M8" s="25">
        <v>510290.94</v>
      </c>
      <c r="N8" s="1"/>
      <c r="O8" s="1"/>
    </row>
    <row r="9" spans="1:15" ht="11.25" customHeight="1" hidden="1">
      <c r="A9" s="1"/>
      <c r="B9" s="1"/>
      <c r="C9" s="1"/>
      <c r="D9" s="1"/>
      <c r="E9" s="1"/>
      <c r="F9" s="1"/>
      <c r="G9" s="1"/>
      <c r="H9" s="1"/>
      <c r="I9" s="28"/>
      <c r="J9" s="28"/>
      <c r="K9" s="1"/>
      <c r="L9" s="1"/>
      <c r="M9" s="1"/>
      <c r="N9" s="1"/>
      <c r="O9" s="1"/>
    </row>
    <row r="10" spans="1:15" ht="16.5" hidden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5</v>
      </c>
      <c r="N10" s="1"/>
      <c r="O10" s="1"/>
    </row>
    <row r="11" spans="1:15" ht="15.75" hidden="1">
      <c r="A11" s="74" t="s">
        <v>6</v>
      </c>
      <c r="B11" s="74"/>
      <c r="C11" s="74"/>
      <c r="D11" s="74"/>
      <c r="E11" s="74"/>
      <c r="F11" s="75" t="s">
        <v>31</v>
      </c>
      <c r="G11" s="75"/>
      <c r="H11" s="75"/>
      <c r="I11" s="75"/>
      <c r="J11" s="65" t="s">
        <v>7</v>
      </c>
      <c r="K11" s="65">
        <v>0.324217</v>
      </c>
      <c r="L11" s="66" t="s">
        <v>8</v>
      </c>
      <c r="M11" s="67" t="e">
        <v>#REF!</v>
      </c>
      <c r="N11" s="1"/>
      <c r="O11" s="1"/>
    </row>
    <row r="12" spans="1:15" ht="16.5" hidden="1" thickBot="1">
      <c r="A12" s="74"/>
      <c r="B12" s="74"/>
      <c r="C12" s="74"/>
      <c r="D12" s="74"/>
      <c r="E12" s="74"/>
      <c r="F12" s="70" t="s">
        <v>32</v>
      </c>
      <c r="G12" s="70"/>
      <c r="H12" s="70"/>
      <c r="I12" s="70"/>
      <c r="J12" s="65"/>
      <c r="K12" s="65"/>
      <c r="L12" s="66"/>
      <c r="M12" s="68"/>
      <c r="N12" s="1"/>
      <c r="O12" s="1"/>
    </row>
    <row r="13" spans="1:15" ht="16.5" hidden="1" thickBot="1">
      <c r="A13" s="29"/>
      <c r="B13" s="29"/>
      <c r="C13" s="29"/>
      <c r="D13" s="29"/>
      <c r="E13" s="29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hidden="1">
      <c r="A14" s="74" t="s">
        <v>9</v>
      </c>
      <c r="B14" s="74"/>
      <c r="C14" s="74"/>
      <c r="D14" s="74"/>
      <c r="E14" s="74"/>
      <c r="F14" s="75" t="s">
        <v>33</v>
      </c>
      <c r="G14" s="75"/>
      <c r="H14" s="75"/>
      <c r="I14" s="75"/>
      <c r="J14" s="65" t="s">
        <v>7</v>
      </c>
      <c r="K14" s="65">
        <v>0.498066</v>
      </c>
      <c r="L14" s="66" t="s">
        <v>8</v>
      </c>
      <c r="M14" s="67" t="e">
        <v>#REF!</v>
      </c>
      <c r="N14" s="1"/>
      <c r="O14" s="1"/>
    </row>
    <row r="15" spans="1:15" ht="16.5" hidden="1" thickBot="1">
      <c r="A15" s="74"/>
      <c r="B15" s="74"/>
      <c r="C15" s="74"/>
      <c r="D15" s="74"/>
      <c r="E15" s="74"/>
      <c r="F15" s="70" t="s">
        <v>34</v>
      </c>
      <c r="G15" s="70"/>
      <c r="H15" s="70"/>
      <c r="I15" s="70"/>
      <c r="J15" s="65"/>
      <c r="K15" s="65"/>
      <c r="L15" s="66"/>
      <c r="M15" s="68"/>
      <c r="N15" s="1"/>
      <c r="O15" s="28"/>
    </row>
    <row r="16" spans="1:15" ht="15" customHeight="1" hidden="1">
      <c r="A16" s="1"/>
      <c r="B16" s="1"/>
      <c r="C16" s="1"/>
      <c r="D16" s="1"/>
      <c r="E16" s="1"/>
      <c r="F16" s="1"/>
      <c r="G16" s="1"/>
      <c r="H16" s="1"/>
      <c r="I16" s="41"/>
      <c r="J16" s="1"/>
      <c r="K16" s="71" t="s">
        <v>29</v>
      </c>
      <c r="L16" s="71"/>
      <c r="M16" s="1"/>
      <c r="N16" s="1"/>
      <c r="O16" s="1"/>
    </row>
    <row r="17" spans="1:15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>
      <c r="A18" s="3"/>
      <c r="B18" s="72" t="s">
        <v>36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35"/>
      <c r="N18" s="35"/>
      <c r="O18" s="35"/>
    </row>
    <row r="19" spans="1:15" ht="17.25" customHeight="1">
      <c r="A19" s="47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93.75" customHeight="1">
      <c r="A20" s="2"/>
      <c r="B20" s="2" t="s">
        <v>15</v>
      </c>
      <c r="C20" s="2" t="s">
        <v>16</v>
      </c>
      <c r="D20" s="2" t="s">
        <v>17</v>
      </c>
      <c r="E20" s="4" t="s">
        <v>18</v>
      </c>
      <c r="F20" s="2" t="s">
        <v>19</v>
      </c>
      <c r="G20" s="2" t="s">
        <v>17</v>
      </c>
      <c r="H20" s="2" t="s">
        <v>20</v>
      </c>
      <c r="I20" s="2" t="s">
        <v>21</v>
      </c>
      <c r="J20" s="77" t="s">
        <v>22</v>
      </c>
      <c r="K20" s="78"/>
      <c r="L20" s="2" t="s">
        <v>23</v>
      </c>
      <c r="M20" s="2" t="s">
        <v>24</v>
      </c>
      <c r="N20" s="2" t="s">
        <v>25</v>
      </c>
      <c r="O20" s="4" t="s">
        <v>26</v>
      </c>
    </row>
    <row r="21" spans="1:15" ht="28.5" customHeight="1">
      <c r="A21" s="2" t="s">
        <v>12</v>
      </c>
      <c r="B21" s="43">
        <v>21756363</v>
      </c>
      <c r="C21" s="37">
        <v>5.01</v>
      </c>
      <c r="D21" s="37">
        <v>0</v>
      </c>
      <c r="E21" s="30">
        <f>B21/C21/6</f>
        <v>723764.5708582834</v>
      </c>
      <c r="F21" s="7">
        <v>36192.824</v>
      </c>
      <c r="G21" s="38">
        <v>0</v>
      </c>
      <c r="H21" s="61">
        <f>I21/F21</f>
        <v>0.054642710389219695</v>
      </c>
      <c r="I21" s="7">
        <v>1977.674</v>
      </c>
      <c r="J21" s="69">
        <f>F21-I21</f>
        <v>34215.15</v>
      </c>
      <c r="K21" s="69"/>
      <c r="L21" s="7">
        <v>27463.221</v>
      </c>
      <c r="M21" s="7">
        <f>F21-L21</f>
        <v>8729.603</v>
      </c>
      <c r="N21" s="45">
        <v>2.161</v>
      </c>
      <c r="O21" s="42">
        <f>I21*N21/M21*1000</f>
        <v>489.57020313524</v>
      </c>
    </row>
    <row r="22" spans="1:15" ht="15.75">
      <c r="A22" s="2" t="s">
        <v>13</v>
      </c>
      <c r="B22" s="43">
        <v>20082797</v>
      </c>
      <c r="C22" s="37">
        <v>4.69</v>
      </c>
      <c r="D22" s="37">
        <v>0</v>
      </c>
      <c r="E22" s="30">
        <f>B22/C22/6</f>
        <v>713674.3781094527</v>
      </c>
      <c r="F22" s="7">
        <v>36805.459</v>
      </c>
      <c r="G22" s="38">
        <v>0</v>
      </c>
      <c r="H22" s="61">
        <f>I22/F22</f>
        <v>0.07876578852066482</v>
      </c>
      <c r="I22" s="7">
        <v>2899.011</v>
      </c>
      <c r="J22" s="69">
        <f>F22-I22</f>
        <v>33906.448000000004</v>
      </c>
      <c r="K22" s="69"/>
      <c r="L22" s="7">
        <v>25805.335</v>
      </c>
      <c r="M22" s="7">
        <f>F22-L22</f>
        <v>11000.124000000003</v>
      </c>
      <c r="N22" s="45">
        <v>2.161</v>
      </c>
      <c r="O22" s="42">
        <f>I22*N22/M22*1000</f>
        <v>569.5174682576304</v>
      </c>
    </row>
    <row r="23" spans="1:15" ht="15.75" hidden="1">
      <c r="A23" s="1"/>
      <c r="B23" s="44"/>
      <c r="C23" s="31"/>
      <c r="D23" s="31"/>
      <c r="E23" s="5"/>
      <c r="F23" s="1"/>
      <c r="G23" s="1"/>
      <c r="H23" s="1"/>
      <c r="I23" s="1"/>
      <c r="J23" s="1"/>
      <c r="K23" s="1"/>
      <c r="L23" s="1"/>
      <c r="M23" s="1"/>
      <c r="N23" s="46"/>
      <c r="O23" s="42"/>
    </row>
    <row r="24" spans="1:15" ht="21.75" customHeight="1">
      <c r="A24" s="39" t="s">
        <v>27</v>
      </c>
      <c r="B24" s="43">
        <f>SUM(B21:B23)</f>
        <v>41839160</v>
      </c>
      <c r="C24" s="37">
        <f>(C21+C22)/2</f>
        <v>4.85</v>
      </c>
      <c r="D24" s="37">
        <v>0</v>
      </c>
      <c r="E24" s="30">
        <f>B24/C24/12</f>
        <v>718885.9106529211</v>
      </c>
      <c r="F24" s="7">
        <f>SUM(F21:F22)</f>
        <v>72998.283</v>
      </c>
      <c r="G24" s="7">
        <v>0</v>
      </c>
      <c r="H24" s="61">
        <f>I24/F24</f>
        <v>0.06680547541097645</v>
      </c>
      <c r="I24" s="7">
        <f>SUM(I21:I22)</f>
        <v>4876.6849999999995</v>
      </c>
      <c r="J24" s="69">
        <f>F24-I24</f>
        <v>68121.598</v>
      </c>
      <c r="K24" s="69"/>
      <c r="L24" s="7">
        <f>SUM(L21:L23)</f>
        <v>53268.556</v>
      </c>
      <c r="M24" s="7">
        <f>SUM(M21:M23)</f>
        <v>19729.727000000003</v>
      </c>
      <c r="N24" s="45">
        <v>2.161</v>
      </c>
      <c r="O24" s="42">
        <f>I24*N24/M24*1000</f>
        <v>534.144049991163</v>
      </c>
    </row>
    <row r="25" spans="1:1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64" t="s">
        <v>28</v>
      </c>
      <c r="B27" s="64"/>
      <c r="C27" s="64"/>
      <c r="D27" s="32"/>
      <c r="E27" s="33"/>
      <c r="F27" s="33"/>
      <c r="G27" s="33"/>
      <c r="H27" s="40"/>
      <c r="I27" s="1"/>
      <c r="J27" s="1"/>
      <c r="K27" s="1"/>
      <c r="L27" s="1"/>
      <c r="M27" s="1"/>
      <c r="N27" s="1"/>
      <c r="O27" s="1"/>
    </row>
    <row r="28" spans="1:15" ht="23.25" customHeight="1">
      <c r="A28" s="4" t="s">
        <v>12</v>
      </c>
      <c r="B28" s="76">
        <f>(B21+I21*N21)/M21</f>
        <v>2492.7407069386777</v>
      </c>
      <c r="C28" s="76"/>
      <c r="D28" s="3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 customHeight="1">
      <c r="A29" s="4" t="s">
        <v>13</v>
      </c>
      <c r="B29" s="76">
        <f>(B22+I22*N22)/M22</f>
        <v>1826.2577551644865</v>
      </c>
      <c r="C29" s="76"/>
      <c r="D29" s="3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73">
        <f>(B24+I24*N24)/M24</f>
        <v>2121.149396354293</v>
      </c>
      <c r="C30" s="73"/>
      <c r="D30" s="3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34"/>
      <c r="C31" s="34"/>
      <c r="D31" s="34"/>
      <c r="E31" s="1"/>
      <c r="F31" s="1" t="s">
        <v>37</v>
      </c>
      <c r="G31" s="1"/>
      <c r="H31" s="1"/>
      <c r="I31" s="1"/>
      <c r="J31" s="1"/>
      <c r="K31" s="1"/>
      <c r="L31" s="1" t="s">
        <v>38</v>
      </c>
      <c r="M31" s="1"/>
      <c r="N31" s="1"/>
      <c r="O31" s="1"/>
    </row>
    <row r="32" spans="1:18" ht="1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63"/>
      <c r="P32" s="60"/>
      <c r="Q32" s="60"/>
      <c r="R32" s="52"/>
    </row>
    <row r="33" spans="1:20" ht="16.5">
      <c r="A33" s="54"/>
      <c r="B33" s="54"/>
      <c r="C33" s="54"/>
      <c r="D33" s="54"/>
      <c r="E33" s="54"/>
      <c r="F33" s="55"/>
      <c r="G33" s="56"/>
      <c r="H33" s="56"/>
      <c r="I33" s="54"/>
      <c r="J33" s="55"/>
      <c r="K33" s="56"/>
      <c r="L33" s="56"/>
      <c r="M33" s="57"/>
      <c r="N33" s="58"/>
      <c r="O33" s="58"/>
      <c r="P33" s="58"/>
      <c r="Q33" s="58"/>
      <c r="R33" s="52"/>
      <c r="S33" s="59"/>
      <c r="T33" s="53"/>
    </row>
    <row r="34" spans="1:18" ht="1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63"/>
      <c r="P34" s="60"/>
      <c r="Q34" s="60"/>
      <c r="R34" s="52"/>
    </row>
    <row r="35" spans="1:20" ht="16.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58"/>
      <c r="P35" s="58"/>
      <c r="Q35" s="58"/>
      <c r="R35" s="52"/>
      <c r="S35" s="59"/>
      <c r="T35" s="53"/>
    </row>
    <row r="36" spans="1:18" ht="1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/>
      <c r="O36" s="63"/>
      <c r="P36" s="60"/>
      <c r="Q36" s="60"/>
      <c r="R36" s="52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6" ht="12.75">
      <c r="A38" s="48"/>
      <c r="B38" s="48"/>
      <c r="C38" s="51"/>
      <c r="D38" s="51"/>
      <c r="E38" s="48"/>
      <c r="F38" s="48"/>
    </row>
    <row r="39" spans="1:6" ht="12.75">
      <c r="A39" s="50"/>
      <c r="B39" s="49"/>
      <c r="C39" s="49"/>
      <c r="D39" s="49"/>
      <c r="E39" s="49"/>
      <c r="F39" s="49"/>
    </row>
    <row r="40" spans="1:6" ht="12.75">
      <c r="A40" s="50"/>
      <c r="B40" s="49"/>
      <c r="C40" s="49"/>
      <c r="D40" s="49"/>
      <c r="E40" s="49"/>
      <c r="F40" s="49"/>
    </row>
    <row r="41" spans="1:6" ht="12.75">
      <c r="A41" s="50"/>
      <c r="B41" s="49"/>
      <c r="C41" s="49"/>
      <c r="D41" s="49"/>
      <c r="E41" s="49"/>
      <c r="F41" s="49"/>
    </row>
    <row r="42" spans="1:6" ht="12.75">
      <c r="A42" s="49"/>
      <c r="B42" s="49"/>
      <c r="C42" s="49"/>
      <c r="D42" s="49"/>
      <c r="E42" s="49"/>
      <c r="F42" s="49"/>
    </row>
    <row r="43" spans="1:6" ht="12.75">
      <c r="A43" s="49"/>
      <c r="B43" s="49"/>
      <c r="C43" s="49"/>
      <c r="D43" s="49"/>
      <c r="E43" s="49"/>
      <c r="F43" s="49"/>
    </row>
    <row r="44" spans="1:6" ht="12.75">
      <c r="A44" s="49"/>
      <c r="B44" s="49"/>
      <c r="C44" s="49"/>
      <c r="D44" s="49"/>
      <c r="E44" s="49"/>
      <c r="F44" s="49"/>
    </row>
  </sheetData>
  <sheetProtection/>
  <mergeCells count="38">
    <mergeCell ref="E2:M2"/>
    <mergeCell ref="A3:M3"/>
    <mergeCell ref="A5:B5"/>
    <mergeCell ref="C5:H5"/>
    <mergeCell ref="I5:M5"/>
    <mergeCell ref="J6:K6"/>
    <mergeCell ref="J7:K7"/>
    <mergeCell ref="J8:K8"/>
    <mergeCell ref="A11:E12"/>
    <mergeCell ref="F11:I11"/>
    <mergeCell ref="J11:J12"/>
    <mergeCell ref="K11:K12"/>
    <mergeCell ref="L11:L12"/>
    <mergeCell ref="B30:C30"/>
    <mergeCell ref="M11:M12"/>
    <mergeCell ref="F12:I12"/>
    <mergeCell ref="A14:E15"/>
    <mergeCell ref="F14:I14"/>
    <mergeCell ref="J14:J15"/>
    <mergeCell ref="B28:C28"/>
    <mergeCell ref="B29:C29"/>
    <mergeCell ref="J20:K20"/>
    <mergeCell ref="A27:C27"/>
    <mergeCell ref="K14:K15"/>
    <mergeCell ref="L14:L15"/>
    <mergeCell ref="M14:M15"/>
    <mergeCell ref="J21:K21"/>
    <mergeCell ref="F15:I15"/>
    <mergeCell ref="K16:L16"/>
    <mergeCell ref="J22:K22"/>
    <mergeCell ref="B18:L18"/>
    <mergeCell ref="J24:K24"/>
    <mergeCell ref="A36:M36"/>
    <mergeCell ref="N36:O36"/>
    <mergeCell ref="A32:M32"/>
    <mergeCell ref="N32:O32"/>
    <mergeCell ref="A34:M34"/>
    <mergeCell ref="N34:O34"/>
  </mergeCells>
  <printOptions horizontalCentered="1"/>
  <pageMargins left="0.1968503937007874" right="0.1968503937007874" top="0.5905511811023623" bottom="0.3937007874015748" header="0.275590551181102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Larisa</cp:lastModifiedBy>
  <cp:lastPrinted>2021-04-30T01:06:23Z</cp:lastPrinted>
  <dcterms:created xsi:type="dcterms:W3CDTF">2007-05-29T04:17:14Z</dcterms:created>
  <dcterms:modified xsi:type="dcterms:W3CDTF">2021-04-30T01:06:40Z</dcterms:modified>
  <cp:category/>
  <cp:version/>
  <cp:contentType/>
  <cp:contentStatus/>
</cp:coreProperties>
</file>